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230"/>
  </bookViews>
  <sheets>
    <sheet name="Rec_Fire" sheetId="4" r:id="rId1"/>
  </sheets>
  <calcPr calcId="145621"/>
</workbook>
</file>

<file path=xl/calcChain.xml><?xml version="1.0" encoding="utf-8"?>
<calcChain xmlns="http://schemas.openxmlformats.org/spreadsheetml/2006/main">
  <c r="B20" i="4" l="1"/>
  <c r="D5" i="4"/>
  <c r="D11" i="4" s="1"/>
  <c r="D12" i="4" s="1"/>
  <c r="D10" i="4" l="1"/>
  <c r="B19" i="4" s="1"/>
  <c r="B25" i="4" s="1"/>
  <c r="B26" i="4" l="1"/>
  <c r="B27" i="4"/>
  <c r="B24" i="4"/>
  <c r="B23" i="4"/>
  <c r="D13" i="4" l="1"/>
</calcChain>
</file>

<file path=xl/sharedStrings.xml><?xml version="1.0" encoding="utf-8"?>
<sst xmlns="http://schemas.openxmlformats.org/spreadsheetml/2006/main" count="37" uniqueCount="29">
  <si>
    <t>Tank Diameter</t>
  </si>
  <si>
    <t>ft</t>
  </si>
  <si>
    <t>units</t>
  </si>
  <si>
    <t>Circle Tangent Limit</t>
  </si>
  <si>
    <t>deg</t>
  </si>
  <si>
    <t>Tank Radius</t>
  </si>
  <si>
    <t>D</t>
  </si>
  <si>
    <t>df</t>
  </si>
  <si>
    <t>Rt</t>
  </si>
  <si>
    <t>Dtan</t>
  </si>
  <si>
    <t>Atan</t>
  </si>
  <si>
    <t>rad</t>
  </si>
  <si>
    <t>Tank delta Angle</t>
  </si>
  <si>
    <t>dtheta</t>
  </si>
  <si>
    <t>Atan_deg</t>
  </si>
  <si>
    <t>dt</t>
  </si>
  <si>
    <t>Distance from Fire center to Tank Edge</t>
  </si>
  <si>
    <t>Fire Base Elevation</t>
  </si>
  <si>
    <t>Tank Base Elevation</t>
  </si>
  <si>
    <t>Tank Height</t>
  </si>
  <si>
    <t>Min Distance</t>
  </si>
  <si>
    <t>Max Distance</t>
  </si>
  <si>
    <t>Distance from Fire Center to Tank Tangent</t>
  </si>
  <si>
    <t>Rectangle (Fire Center)</t>
  </si>
  <si>
    <t>Heat Flux Values (Btu / (sqft*hr)</t>
  </si>
  <si>
    <t>Distance from Fire Center to Tank Center</t>
  </si>
  <si>
    <t>Distance</t>
  </si>
  <si>
    <t>Target Elevations</t>
  </si>
  <si>
    <t>Y = c + a1*x1 + a2*x1^2 + a3^x1^3 + b1*x2 + b2*x2^2 + b3*x2^3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</si>
</sst>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1" xfId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2" fillId="3" borderId="1" xfId="2" applyNumberFormat="1" applyAlignment="1">
      <alignment horizontal="center"/>
    </xf>
    <xf numFmtId="0" fontId="1" fillId="2" borderId="1" xfId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2" borderId="3" xfId="1" applyBorder="1" applyAlignment="1">
      <alignment horizontal="center"/>
    </xf>
    <xf numFmtId="0" fontId="4" fillId="0" borderId="0" xfId="3" applyFont="1"/>
    <xf numFmtId="0" fontId="0" fillId="0" borderId="2" xfId="0" applyBorder="1" applyAlignment="1">
      <alignment horizontal="center"/>
    </xf>
  </cellXfs>
  <cellStyles count="4">
    <cellStyle name="Calculation" xfId="2" builtinId="22"/>
    <cellStyle name="Input" xfId="1" builtinId="20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0 Elev - 5 Points</c:v>
          </c:tx>
          <c:spPr>
            <a:ln w="28575">
              <a:noFill/>
            </a:ln>
          </c:spPr>
          <c:xVal>
            <c:numRef>
              <c:f>Rec_Fire!$B$23:$B$27</c:f>
              <c:numCache>
                <c:formatCode>0.0</c:formatCode>
                <c:ptCount val="5"/>
                <c:pt idx="0">
                  <c:v>550</c:v>
                </c:pt>
                <c:pt idx="1">
                  <c:v>582.5</c:v>
                </c:pt>
                <c:pt idx="2">
                  <c:v>615</c:v>
                </c:pt>
                <c:pt idx="3">
                  <c:v>647.5</c:v>
                </c:pt>
                <c:pt idx="4">
                  <c:v>680</c:v>
                </c:pt>
              </c:numCache>
            </c:numRef>
          </c:xVal>
          <c:yVal>
            <c:numRef>
              <c:f>Rec_Fire!$C$23:$C$27</c:f>
              <c:numCache>
                <c:formatCode>General</c:formatCode>
                <c:ptCount val="5"/>
                <c:pt idx="0">
                  <c:v>38955</c:v>
                </c:pt>
                <c:pt idx="1">
                  <c:v>37972</c:v>
                </c:pt>
                <c:pt idx="2">
                  <c:v>36868</c:v>
                </c:pt>
                <c:pt idx="3">
                  <c:v>35647</c:v>
                </c:pt>
                <c:pt idx="4">
                  <c:v>34316</c:v>
                </c:pt>
              </c:numCache>
            </c:numRef>
          </c:yVal>
          <c:smooth val="0"/>
        </c:ser>
        <c:ser>
          <c:idx val="2"/>
          <c:order val="1"/>
          <c:tx>
            <c:v>40 Elev - 5 Points</c:v>
          </c:tx>
          <c:spPr>
            <a:ln w="28575">
              <a:noFill/>
            </a:ln>
          </c:spPr>
          <c:xVal>
            <c:numRef>
              <c:f>Rec_Fire!$B$23:$B$27</c:f>
              <c:numCache>
                <c:formatCode>0.0</c:formatCode>
                <c:ptCount val="5"/>
                <c:pt idx="0">
                  <c:v>550</c:v>
                </c:pt>
                <c:pt idx="1">
                  <c:v>582.5</c:v>
                </c:pt>
                <c:pt idx="2">
                  <c:v>615</c:v>
                </c:pt>
                <c:pt idx="3">
                  <c:v>647.5</c:v>
                </c:pt>
                <c:pt idx="4">
                  <c:v>680</c:v>
                </c:pt>
              </c:numCache>
            </c:numRef>
          </c:xVal>
          <c:yVal>
            <c:numRef>
              <c:f>Rec_Fire!$D$23:$D$27</c:f>
              <c:numCache>
                <c:formatCode>General</c:formatCode>
                <c:ptCount val="5"/>
                <c:pt idx="0">
                  <c:v>42548</c:v>
                </c:pt>
                <c:pt idx="1">
                  <c:v>41388</c:v>
                </c:pt>
                <c:pt idx="2">
                  <c:v>40131</c:v>
                </c:pt>
                <c:pt idx="3">
                  <c:v>38762</c:v>
                </c:pt>
                <c:pt idx="4">
                  <c:v>37280</c:v>
                </c:pt>
              </c:numCache>
            </c:numRef>
          </c:yVal>
          <c:smooth val="0"/>
        </c:ser>
        <c:ser>
          <c:idx val="3"/>
          <c:order val="2"/>
          <c:tx>
            <c:v>80 Elev - 5 Points</c:v>
          </c:tx>
          <c:spPr>
            <a:ln w="28575">
              <a:noFill/>
            </a:ln>
          </c:spPr>
          <c:xVal>
            <c:numRef>
              <c:f>Rec_Fire!$B$23:$B$27</c:f>
              <c:numCache>
                <c:formatCode>0.0</c:formatCode>
                <c:ptCount val="5"/>
                <c:pt idx="0">
                  <c:v>550</c:v>
                </c:pt>
                <c:pt idx="1">
                  <c:v>582.5</c:v>
                </c:pt>
                <c:pt idx="2">
                  <c:v>615</c:v>
                </c:pt>
                <c:pt idx="3">
                  <c:v>647.5</c:v>
                </c:pt>
                <c:pt idx="4">
                  <c:v>680</c:v>
                </c:pt>
              </c:numCache>
            </c:numRef>
          </c:xVal>
          <c:yVal>
            <c:numRef>
              <c:f>Rec_Fire!$E$23:$E$27</c:f>
              <c:numCache>
                <c:formatCode>General</c:formatCode>
                <c:ptCount val="5"/>
                <c:pt idx="0">
                  <c:v>44919</c:v>
                </c:pt>
                <c:pt idx="1">
                  <c:v>43956</c:v>
                </c:pt>
                <c:pt idx="2">
                  <c:v>42799</c:v>
                </c:pt>
                <c:pt idx="3">
                  <c:v>41463</c:v>
                </c:pt>
                <c:pt idx="4">
                  <c:v>39965</c:v>
                </c:pt>
              </c:numCache>
            </c:numRef>
          </c:yVal>
          <c:smooth val="0"/>
        </c:ser>
        <c:ser>
          <c:idx val="4"/>
          <c:order val="3"/>
          <c:tx>
            <c:v>120 Elev - 5 Points</c:v>
          </c:tx>
          <c:spPr>
            <a:ln w="28575">
              <a:noFill/>
            </a:ln>
          </c:spPr>
          <c:xVal>
            <c:numRef>
              <c:f>Rec_Fire!$B$23:$B$27</c:f>
              <c:numCache>
                <c:formatCode>0.0</c:formatCode>
                <c:ptCount val="5"/>
                <c:pt idx="0">
                  <c:v>550</c:v>
                </c:pt>
                <c:pt idx="1">
                  <c:v>582.5</c:v>
                </c:pt>
                <c:pt idx="2">
                  <c:v>615</c:v>
                </c:pt>
                <c:pt idx="3">
                  <c:v>647.5</c:v>
                </c:pt>
                <c:pt idx="4">
                  <c:v>680</c:v>
                </c:pt>
              </c:numCache>
            </c:numRef>
          </c:xVal>
          <c:yVal>
            <c:numRef>
              <c:f>Rec_Fire!$F$23:$F$27</c:f>
              <c:numCache>
                <c:formatCode>General</c:formatCode>
                <c:ptCount val="5"/>
                <c:pt idx="0">
                  <c:v>46175</c:v>
                </c:pt>
                <c:pt idx="1">
                  <c:v>45656</c:v>
                </c:pt>
                <c:pt idx="2">
                  <c:v>44808</c:v>
                </c:pt>
                <c:pt idx="3">
                  <c:v>43669</c:v>
                </c:pt>
                <c:pt idx="4">
                  <c:v>42285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763520"/>
        <c:axId val="444769408"/>
      </c:scatterChart>
      <c:valAx>
        <c:axId val="444763520"/>
        <c:scaling>
          <c:orientation val="minMax"/>
          <c:min val="500"/>
        </c:scaling>
        <c:delete val="0"/>
        <c:axPos val="b"/>
        <c:numFmt formatCode="0.0" sourceLinked="1"/>
        <c:majorTickMark val="out"/>
        <c:minorTickMark val="none"/>
        <c:tickLblPos val="nextTo"/>
        <c:crossAx val="444769408"/>
        <c:crosses val="autoZero"/>
        <c:crossBetween val="midCat"/>
      </c:valAx>
      <c:valAx>
        <c:axId val="444769408"/>
        <c:scaling>
          <c:orientation val="minMax"/>
          <c:min val="3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4763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322776</xdr:colOff>
      <xdr:row>9</xdr:row>
      <xdr:rowOff>275494</xdr:rowOff>
    </xdr:from>
    <xdr:to>
      <xdr:col>17</xdr:col>
      <xdr:colOff>489938</xdr:colOff>
      <xdr:row>27</xdr:row>
      <xdr:rowOff>41413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tabSelected="1" zoomScale="85" zoomScaleNormal="85" workbookViewId="0">
      <selection activeCell="C22" sqref="C22:F22"/>
    </sheetView>
  </sheetViews>
  <sheetFormatPr defaultRowHeight="15" x14ac:dyDescent="0.25"/>
  <cols>
    <col min="1" max="1" width="12.7109375" style="2" bestFit="1" customWidth="1"/>
    <col min="2" max="2" width="20.85546875" style="2" bestFit="1" customWidth="1"/>
    <col min="3" max="3" width="12.85546875" style="2" bestFit="1" customWidth="1"/>
    <col min="4" max="4" width="10.7109375" style="2" customWidth="1"/>
    <col min="5" max="5" width="11.5703125" style="2" bestFit="1" customWidth="1"/>
    <col min="6" max="6" width="13" style="2" customWidth="1"/>
    <col min="7" max="7" width="9.42578125" style="2" bestFit="1" customWidth="1"/>
    <col min="8" max="8" width="10.42578125" style="2" customWidth="1"/>
    <col min="9" max="9" width="12.5703125" style="2" customWidth="1"/>
    <col min="10" max="11" width="9.140625" style="2"/>
    <col min="12" max="12" width="15.5703125" style="2" customWidth="1"/>
    <col min="13" max="14" width="9.140625" style="2"/>
    <col min="15" max="15" width="11" style="2" customWidth="1"/>
    <col min="16" max="16" width="10.7109375" style="2" customWidth="1"/>
    <col min="17" max="17" width="10.85546875" style="2" customWidth="1"/>
    <col min="18" max="18" width="9.85546875" style="2" customWidth="1"/>
    <col min="19" max="19" width="11.85546875" style="2" customWidth="1"/>
    <col min="20" max="20" width="12.140625" style="2" customWidth="1"/>
    <col min="21" max="16384" width="9.140625" style="2"/>
  </cols>
  <sheetData>
    <row r="3" spans="2:6" ht="45" x14ac:dyDescent="0.25">
      <c r="D3" s="10" t="s">
        <v>23</v>
      </c>
      <c r="E3" s="2" t="s">
        <v>2</v>
      </c>
    </row>
    <row r="4" spans="2:6" x14ac:dyDescent="0.25">
      <c r="B4" s="13" t="s">
        <v>0</v>
      </c>
      <c r="C4" s="2" t="s">
        <v>6</v>
      </c>
      <c r="D4" s="3">
        <v>260</v>
      </c>
      <c r="E4" s="2" t="s">
        <v>1</v>
      </c>
    </row>
    <row r="5" spans="2:6" x14ac:dyDescent="0.25">
      <c r="B5" s="13" t="s">
        <v>5</v>
      </c>
      <c r="C5" s="2" t="s">
        <v>8</v>
      </c>
      <c r="D5" s="2">
        <f>D4/2</f>
        <v>130</v>
      </c>
      <c r="E5" s="2" t="s">
        <v>1</v>
      </c>
    </row>
    <row r="6" spans="2:6" x14ac:dyDescent="0.25">
      <c r="B6" s="13" t="s">
        <v>19</v>
      </c>
      <c r="D6" s="3">
        <v>120</v>
      </c>
      <c r="E6" s="2" t="s">
        <v>1</v>
      </c>
    </row>
    <row r="7" spans="2:6" x14ac:dyDescent="0.25">
      <c r="B7" s="13" t="s">
        <v>18</v>
      </c>
      <c r="D7" s="3">
        <v>93.5</v>
      </c>
      <c r="E7" s="2" t="s">
        <v>1</v>
      </c>
    </row>
    <row r="8" spans="2:6" x14ac:dyDescent="0.25">
      <c r="B8" s="13" t="s">
        <v>17</v>
      </c>
      <c r="D8" s="3">
        <v>104</v>
      </c>
      <c r="E8" s="2" t="s">
        <v>1</v>
      </c>
    </row>
    <row r="9" spans="2:6" ht="30" x14ac:dyDescent="0.25">
      <c r="B9" s="13" t="s">
        <v>25</v>
      </c>
      <c r="C9" s="2" t="s">
        <v>15</v>
      </c>
      <c r="D9" s="3">
        <v>680</v>
      </c>
      <c r="E9" s="2" t="s">
        <v>1</v>
      </c>
    </row>
    <row r="10" spans="2:6" ht="30" x14ac:dyDescent="0.25">
      <c r="B10" s="13" t="s">
        <v>16</v>
      </c>
      <c r="C10" s="2" t="s">
        <v>7</v>
      </c>
      <c r="D10" s="2">
        <f>D9-$D$4/2</f>
        <v>550</v>
      </c>
      <c r="E10" s="2" t="s">
        <v>1</v>
      </c>
    </row>
    <row r="11" spans="2:6" ht="45" x14ac:dyDescent="0.25">
      <c r="B11" s="13" t="s">
        <v>22</v>
      </c>
      <c r="C11" s="2" t="s">
        <v>9</v>
      </c>
      <c r="D11" s="6">
        <f>SQRT(D9^2-D5^2)</f>
        <v>667.45786383860968</v>
      </c>
      <c r="E11" s="2" t="s">
        <v>1</v>
      </c>
    </row>
    <row r="12" spans="2:6" x14ac:dyDescent="0.25">
      <c r="B12" s="13" t="s">
        <v>3</v>
      </c>
      <c r="C12" s="2" t="s">
        <v>10</v>
      </c>
      <c r="D12" s="4">
        <f>ACOS((D9^2+D5^2-D11^2)/(2*D9*D5))</f>
        <v>1.3784357423123983</v>
      </c>
      <c r="E12" s="2" t="s">
        <v>11</v>
      </c>
    </row>
    <row r="13" spans="2:6" x14ac:dyDescent="0.25">
      <c r="B13" s="13"/>
      <c r="C13" s="5" t="s">
        <v>14</v>
      </c>
      <c r="D13" s="9">
        <f>D12*180/PI()</f>
        <v>78.978550364483141</v>
      </c>
      <c r="E13" s="2" t="s">
        <v>4</v>
      </c>
    </row>
    <row r="14" spans="2:6" x14ac:dyDescent="0.25">
      <c r="B14" s="13" t="s">
        <v>12</v>
      </c>
      <c r="C14" s="5" t="s">
        <v>13</v>
      </c>
      <c r="D14" s="3">
        <v>5</v>
      </c>
      <c r="E14" s="2" t="s">
        <v>4</v>
      </c>
    </row>
    <row r="15" spans="2:6" x14ac:dyDescent="0.25">
      <c r="B15" s="1"/>
      <c r="C15" s="5"/>
      <c r="D15"/>
    </row>
    <row r="16" spans="2:6" x14ac:dyDescent="0.25">
      <c r="D16" s="1"/>
      <c r="E16" s="5"/>
      <c r="F16"/>
    </row>
    <row r="17" spans="1:9" x14ac:dyDescent="0.25">
      <c r="F17" s="7"/>
      <c r="G17" s="7"/>
      <c r="H17" s="7"/>
      <c r="I17" s="7"/>
    </row>
    <row r="18" spans="1:9" x14ac:dyDescent="0.25">
      <c r="A18"/>
      <c r="B18" s="14"/>
      <c r="C18"/>
      <c r="D18"/>
      <c r="E18"/>
      <c r="F18"/>
      <c r="G18"/>
    </row>
    <row r="19" spans="1:9" x14ac:dyDescent="0.25">
      <c r="A19" t="s">
        <v>20</v>
      </c>
      <c r="B19">
        <f>D10</f>
        <v>550</v>
      </c>
      <c r="C19"/>
      <c r="D19"/>
      <c r="E19"/>
      <c r="F19"/>
      <c r="G19"/>
    </row>
    <row r="20" spans="1:9" s="11" customFormat="1" x14ac:dyDescent="0.25">
      <c r="A20" t="s">
        <v>21</v>
      </c>
      <c r="B20">
        <f>D9</f>
        <v>680</v>
      </c>
      <c r="C20"/>
      <c r="D20"/>
      <c r="E20"/>
      <c r="F20"/>
      <c r="G20"/>
    </row>
    <row r="21" spans="1:9" s="11" customFormat="1" x14ac:dyDescent="0.25">
      <c r="A21"/>
      <c r="C21" s="17" t="s">
        <v>24</v>
      </c>
      <c r="D21" s="17"/>
      <c r="E21" s="17"/>
      <c r="F21" s="17"/>
      <c r="G21"/>
    </row>
    <row r="22" spans="1:9" x14ac:dyDescent="0.25">
      <c r="B22" s="11" t="s">
        <v>26</v>
      </c>
      <c r="C22" s="12">
        <v>0</v>
      </c>
      <c r="D22" s="12">
        <v>40</v>
      </c>
      <c r="E22" s="12">
        <v>80</v>
      </c>
      <c r="F22" s="12">
        <v>120</v>
      </c>
      <c r="G22" s="8" t="s">
        <v>27</v>
      </c>
    </row>
    <row r="23" spans="1:9" ht="15" customHeight="1" x14ac:dyDescent="0.25">
      <c r="A23" s="2">
        <v>0</v>
      </c>
      <c r="B23" s="6">
        <f>B$19+(B$20-B$19)*($A23/4)</f>
        <v>550</v>
      </c>
      <c r="C23" s="15">
        <v>38955</v>
      </c>
      <c r="D23" s="15">
        <v>42548</v>
      </c>
      <c r="E23" s="15">
        <v>44919</v>
      </c>
      <c r="F23" s="15">
        <v>46175</v>
      </c>
      <c r="G23" s="6"/>
    </row>
    <row r="24" spans="1:9" x14ac:dyDescent="0.25">
      <c r="A24" s="2">
        <v>1</v>
      </c>
      <c r="B24" s="6">
        <f>B$19+(B$20-B$19)*($A24/4)</f>
        <v>582.5</v>
      </c>
      <c r="C24" s="3">
        <v>37972</v>
      </c>
      <c r="D24" s="3">
        <v>41388</v>
      </c>
      <c r="E24" s="3">
        <v>43956</v>
      </c>
      <c r="F24" s="3">
        <v>45656</v>
      </c>
      <c r="G24" s="6"/>
    </row>
    <row r="25" spans="1:9" x14ac:dyDescent="0.25">
      <c r="A25" s="2">
        <v>2</v>
      </c>
      <c r="B25" s="6">
        <f>B$19+(B$20-B$19)*($A25/4)</f>
        <v>615</v>
      </c>
      <c r="C25" s="3">
        <v>36868</v>
      </c>
      <c r="D25" s="3">
        <v>40131</v>
      </c>
      <c r="E25" s="3">
        <v>42799</v>
      </c>
      <c r="F25" s="3">
        <v>44808</v>
      </c>
      <c r="G25" s="6"/>
    </row>
    <row r="26" spans="1:9" x14ac:dyDescent="0.25">
      <c r="A26" s="2">
        <v>3</v>
      </c>
      <c r="B26" s="6">
        <f>B$19+(B$20-B$19)*($A26/4)</f>
        <v>647.5</v>
      </c>
      <c r="C26" s="3">
        <v>35647</v>
      </c>
      <c r="D26" s="3">
        <v>38762</v>
      </c>
      <c r="E26" s="3">
        <v>41463</v>
      </c>
      <c r="F26" s="3">
        <v>43669</v>
      </c>
      <c r="G26" s="6"/>
    </row>
    <row r="27" spans="1:9" x14ac:dyDescent="0.25">
      <c r="A27" s="2">
        <v>4</v>
      </c>
      <c r="B27" s="6">
        <f>B$19+(B$20-B$19)*($A27/4)</f>
        <v>680</v>
      </c>
      <c r="C27" s="3">
        <v>34316</v>
      </c>
      <c r="D27" s="3">
        <v>37280</v>
      </c>
      <c r="E27" s="3">
        <v>39965</v>
      </c>
      <c r="F27" s="3">
        <v>42285</v>
      </c>
      <c r="G27" s="6"/>
    </row>
    <row r="29" spans="1:9" x14ac:dyDescent="0.25">
      <c r="A29" s="16" t="s">
        <v>28</v>
      </c>
    </row>
    <row r="31" spans="1:9" x14ac:dyDescent="0.25">
      <c r="G31" s="8"/>
      <c r="H31" s="8"/>
    </row>
    <row r="32" spans="1:9" x14ac:dyDescent="0.25">
      <c r="B32"/>
      <c r="C32"/>
      <c r="D32"/>
      <c r="E32"/>
      <c r="F32"/>
    </row>
  </sheetData>
  <mergeCells count="1">
    <mergeCell ref="C21:F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Rec_Fire</vt:lpstr>
    </vt:vector>
  </TitlesOfParts>
  <Company>Black &amp; Veatch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Roth, Jake</dc:creator>
  <cp:lastModifiedBy>Roth, Jake</cp:lastModifiedBy>
  <dcterms:created xsi:type="dcterms:W3CDTF">2017-10-10T15:06:22Z</dcterms:created>
  <dcterms:modified xsi:type="dcterms:W3CDTF">2017-10-19T17:00:30Z</dcterms:modified>
</cp:coreProperties>
</file>